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odel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<sst xmlns="http://schemas.openxmlformats.org/spreadsheetml/2006/main" count="58" uniqueCount="58">
  <si>
    <t xml:space="preserve">The 1945 Fellowship  —  Illustrative Unit Economics &amp; Funding Model</t>
  </si>
  <si>
    <t xml:space="preserve">All figures illustrative and fully editable.  Blue = input you can change   ·   shaded gold = key assumption   ·   black = formula.</t>
  </si>
  <si>
    <t xml:space="preserve">KEY ASSUMPTIONS</t>
  </si>
  <si>
    <t xml:space="preserve">Stipend &amp; living support (per fellow / yr)</t>
  </si>
  <si>
    <t xml:space="preserve">Room, board, modest stipend</t>
  </si>
  <si>
    <t xml:space="preserve">Mentorship &amp; programming (per fellow / yr)</t>
  </si>
  <si>
    <t xml:space="preserve">Events, expert network, ops per fellow</t>
  </si>
  <si>
    <t xml:space="preserve">Immigration &amp; legal (one-time, per NEW fellow)</t>
  </si>
  <si>
    <t xml:space="preserve">O-1 + EB-1A/NIW petition &amp; attorney fees</t>
  </si>
  <si>
    <t xml:space="preserve">Central fixed costs (leadership, counsel, brand) / yr</t>
  </si>
  <si>
    <t xml:space="preserve">Core team &amp; overhead</t>
  </si>
  <si>
    <t xml:space="preserve">Enterprise concierge fee (per client / yr)</t>
  </si>
  <si>
    <t xml:space="preserve">Earned-revenue arm: retention-as-a-service</t>
  </si>
  <si>
    <t xml:space="preserve">Placement fee (per placement)</t>
  </si>
  <si>
    <t xml:space="preserve">Success-based placement into labs/companies</t>
  </si>
  <si>
    <t xml:space="preserve">Avg U.S. jobs per immigrant-founded $1B company</t>
  </si>
  <si>
    <t xml:space="preserve">Source: NFAP Policy Brief, 2026</t>
  </si>
  <si>
    <t xml:space="preserve">Share of Fellows expected to found a company</t>
  </si>
  <si>
    <t xml:space="preserve">Conservative illustrative assumption</t>
  </si>
  <si>
    <t xml:space="preserve">Fellowship active-support window (years / fellow)</t>
  </si>
  <si>
    <t xml:space="preserve">Years each fellow is actively supported</t>
  </si>
  <si>
    <t xml:space="preserve">THREE-YEAR MODEL</t>
  </si>
  <si>
    <t xml:space="preserve">Year 1</t>
  </si>
  <si>
    <t xml:space="preserve">Year 2</t>
  </si>
  <si>
    <t xml:space="preserve">Year 3</t>
  </si>
  <si>
    <t xml:space="preserve">New Fellows admitted</t>
  </si>
  <si>
    <t xml:space="preserve">Cohort size you set each year</t>
  </si>
  <si>
    <t xml:space="preserve">Active Fellows supported</t>
  </si>
  <si>
    <t xml:space="preserve">   Fellow support &amp; programming</t>
  </si>
  <si>
    <t xml:space="preserve">   Immigration &amp; legal (new fellows)</t>
  </si>
  <si>
    <t xml:space="preserve">   Central fixed costs</t>
  </si>
  <si>
    <t xml:space="preserve">Total Operating Cost</t>
  </si>
  <si>
    <t xml:space="preserve">Enterprise concierge clients</t>
  </si>
  <si>
    <t xml:space="preserve">Companies paying for retention-as-a-service</t>
  </si>
  <si>
    <t xml:space="preserve">Placements</t>
  </si>
  <si>
    <t xml:space="preserve">Alumni give-back (direct $)</t>
  </si>
  <si>
    <t xml:space="preserve">Compounds as Fellows succeed</t>
  </si>
  <si>
    <t xml:space="preserve">   Enterprise revenue</t>
  </si>
  <si>
    <t xml:space="preserve">   Placement revenue</t>
  </si>
  <si>
    <t xml:space="preserve">   Alumni give-back</t>
  </si>
  <si>
    <t xml:space="preserve">Total Earned Revenue</t>
  </si>
  <si>
    <t xml:space="preserve">Net Philanthropic Need  (Cost - Revenue)</t>
  </si>
  <si>
    <t xml:space="preserve">Cumulative Net Need</t>
  </si>
  <si>
    <t xml:space="preserve">Earned-revenue coverage of cost</t>
  </si>
  <si>
    <t xml:space="preserve">HEADLINE OUTPUTS</t>
  </si>
  <si>
    <t xml:space="preserve">Recommended founding raise</t>
  </si>
  <si>
    <t xml:space="preserve">First 2 yrs net need + 20% buffer (~18-24 mo runway)</t>
  </si>
  <si>
    <t xml:space="preserve">Fully-loaded cost per Fellow, Year 1</t>
  </si>
  <si>
    <t xml:space="preserve">Cumulative Fellows retained (by Yr 3)</t>
  </si>
  <si>
    <t xml:space="preserve">Cost per retained Fellow (3-yr)</t>
  </si>
  <si>
    <t xml:space="preserve">Expected Fellow-founded companies</t>
  </si>
  <si>
    <t xml:space="preserve">Illustrative, at assumed founding rate</t>
  </si>
  <si>
    <t xml:space="preserve">Expected U.S. jobs created by them</t>
  </si>
  <si>
    <t xml:space="preserve">3-yr total program cost</t>
  </si>
  <si>
    <t xml:space="preserve">Illustrative cost per U.S. job created</t>
  </si>
  <si>
    <t xml:space="preserve">3-yr cost / expected jobs</t>
  </si>
  <si>
    <t xml:space="preserve">Note: illustrative planning model, not a forecast. Replace inputs with your own diligence. Jobs-per-company from NFAP (2026);</t>
  </si>
  <si>
    <t xml:space="preserve">O-1/EB-1A/NIW legal costs are planning estimates. Cost-per-job is an order-of-magnitude illustration of leverage, not a guarantee.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</si>
</sst>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\$#,##0;&quot;($&quot;#,##0\);\-"/>
    <numFmt numFmtId="166" formatCode="#,##0"/>
    <numFmt numFmtId="167" formatCode="0.0%"/>
    <numFmt numFmtId="168" formatCode="0"/>
    <numFmt numFmtId="169" formatCode="#,##0.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FFFFFF"/>
      <name val="Arial"/>
      <family val="0"/>
      <charset val="1"/>
    </font>
    <font>
      <i val="true"/>
      <sz val="9"/>
      <color rgb="FF444444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color rgb="FF222222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8"/>
      <color rgb="FF666666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111111"/>
      <name val="Arial"/>
      <family val="0"/>
      <charset val="1"/>
    </font>
    <font>
      <b val="true"/>
      <sz val="11"/>
      <color rgb="FF9E1B32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FF2CC"/>
        <bgColor rgb="FFEAF0FA"/>
      </patternFill>
    </fill>
    <fill>
      <patternFill patternType="solid">
        <fgColor rgb="FFEAF0FA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0D0D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EAF0FA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1F3864"/>
      <rgbColor rgb="FF339966"/>
      <rgbColor rgb="FF111111"/>
      <rgbColor rgb="FF444444"/>
      <rgbColor rgb="FF9E1B32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4" min="2" style="0" width="14"/>
    <col collapsed="false" customWidth="true" hidden="false" outlineLevel="0" max="5" min="5" style="0" width="2"/>
    <col collapsed="false" customWidth="true" hidden="false" outlineLevel="0" max="6" min="6" style="0" width="40"/>
  </cols>
  <sheetData>
    <row r="1" customFormat="false" ht="24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</row>
    <row r="4" customFormat="false" ht="15" hidden="false" customHeight="false" outlineLevel="0" collapsed="false">
      <c r="A4" s="3" t="s">
        <v>2</v>
      </c>
      <c r="B4" s="4"/>
      <c r="C4" s="4"/>
      <c r="D4" s="4"/>
      <c r="E4" s="4"/>
      <c r="F4" s="4"/>
    </row>
    <row r="5" customFormat="false" ht="15" hidden="false" customHeight="false" outlineLevel="0" collapsed="false">
      <c r="A5" s="5" t="s">
        <v>3</v>
      </c>
      <c r="B5" s="6" t="n">
        <v>60000</v>
      </c>
      <c r="F5" s="7" t="s">
        <v>4</v>
      </c>
    </row>
    <row r="6" customFormat="false" ht="15" hidden="false" customHeight="false" outlineLevel="0" collapsed="false">
      <c r="A6" s="5" t="s">
        <v>5</v>
      </c>
      <c r="B6" s="8" t="n">
        <v>10000</v>
      </c>
      <c r="F6" s="7" t="s">
        <v>6</v>
      </c>
    </row>
    <row r="7" customFormat="false" ht="15" hidden="false" customHeight="false" outlineLevel="0" collapsed="false">
      <c r="A7" s="5" t="s">
        <v>7</v>
      </c>
      <c r="B7" s="6" t="n">
        <v>25000</v>
      </c>
      <c r="F7" s="7" t="s">
        <v>8</v>
      </c>
    </row>
    <row r="8" customFormat="false" ht="15" hidden="false" customHeight="false" outlineLevel="0" collapsed="false">
      <c r="A8" s="5" t="s">
        <v>9</v>
      </c>
      <c r="B8" s="6" t="n">
        <v>600000</v>
      </c>
      <c r="F8" s="7" t="s">
        <v>10</v>
      </c>
    </row>
    <row r="9" customFormat="false" ht="15" hidden="false" customHeight="false" outlineLevel="0" collapsed="false">
      <c r="A9" s="5" t="s">
        <v>11</v>
      </c>
      <c r="B9" s="8" t="n">
        <v>30000</v>
      </c>
      <c r="F9" s="7" t="s">
        <v>12</v>
      </c>
    </row>
    <row r="10" customFormat="false" ht="15" hidden="false" customHeight="false" outlineLevel="0" collapsed="false">
      <c r="A10" s="5" t="s">
        <v>13</v>
      </c>
      <c r="B10" s="8" t="n">
        <v>15000</v>
      </c>
      <c r="F10" s="7" t="s">
        <v>14</v>
      </c>
    </row>
    <row r="11" customFormat="false" ht="15" hidden="false" customHeight="false" outlineLevel="0" collapsed="false">
      <c r="A11" s="5" t="s">
        <v>15</v>
      </c>
      <c r="B11" s="9" t="n">
        <v>833</v>
      </c>
      <c r="F11" s="7" t="s">
        <v>16</v>
      </c>
    </row>
    <row r="12" customFormat="false" ht="15" hidden="false" customHeight="false" outlineLevel="0" collapsed="false">
      <c r="A12" s="5" t="s">
        <v>17</v>
      </c>
      <c r="B12" s="10" t="n">
        <v>0.1</v>
      </c>
      <c r="F12" s="7" t="s">
        <v>18</v>
      </c>
    </row>
    <row r="13" customFormat="false" ht="15" hidden="false" customHeight="false" outlineLevel="0" collapsed="false">
      <c r="A13" s="5" t="s">
        <v>19</v>
      </c>
      <c r="B13" s="11" t="n">
        <v>2</v>
      </c>
      <c r="F13" s="7" t="s">
        <v>20</v>
      </c>
    </row>
    <row r="15" customFormat="false" ht="15" hidden="false" customHeight="false" outlineLevel="0" collapsed="false">
      <c r="A15" s="3" t="s">
        <v>21</v>
      </c>
      <c r="B15" s="12" t="s">
        <v>22</v>
      </c>
      <c r="C15" s="12" t="s">
        <v>23</v>
      </c>
      <c r="D15" s="12" t="s">
        <v>24</v>
      </c>
      <c r="E15" s="4"/>
      <c r="F15" s="4"/>
    </row>
    <row r="16" customFormat="false" ht="15" hidden="false" customHeight="false" outlineLevel="0" collapsed="false">
      <c r="A16" s="13" t="s">
        <v>25</v>
      </c>
      <c r="B16" s="14" t="n">
        <v>10</v>
      </c>
      <c r="C16" s="14" t="n">
        <v>10</v>
      </c>
      <c r="D16" s="14" t="n">
        <v>15</v>
      </c>
      <c r="F16" s="7" t="s">
        <v>26</v>
      </c>
    </row>
    <row r="17" customFormat="false" ht="15" hidden="false" customHeight="false" outlineLevel="0" collapsed="false">
      <c r="A17" s="13" t="s">
        <v>27</v>
      </c>
      <c r="B17" s="15" t="n">
        <f aca="false">B16</f>
        <v>10</v>
      </c>
      <c r="C17" s="15" t="n">
        <f aca="false">C16+B16</f>
        <v>20</v>
      </c>
      <c r="D17" s="15" t="n">
        <f aca="false">D16+C16</f>
        <v>25</v>
      </c>
    </row>
    <row r="18" customFormat="false" ht="15" hidden="false" customHeight="false" outlineLevel="0" collapsed="false">
      <c r="A18" s="13" t="s">
        <v>28</v>
      </c>
      <c r="B18" s="16" t="n">
        <f aca="false">B17*($B$5+$B$6)</f>
        <v>700000</v>
      </c>
      <c r="C18" s="16" t="n">
        <f aca="false">C17*($B$5+$B$6)</f>
        <v>1400000</v>
      </c>
      <c r="D18" s="16" t="n">
        <f aca="false">D17*($B$5+$B$6)</f>
        <v>1750000</v>
      </c>
    </row>
    <row r="19" customFormat="false" ht="15" hidden="false" customHeight="false" outlineLevel="0" collapsed="false">
      <c r="A19" s="13" t="s">
        <v>29</v>
      </c>
      <c r="B19" s="16" t="n">
        <f aca="false">B16*$B$7</f>
        <v>250000</v>
      </c>
      <c r="C19" s="16" t="n">
        <f aca="false">C16*$B$7</f>
        <v>250000</v>
      </c>
      <c r="D19" s="16" t="n">
        <f aca="false">D16*$B$7</f>
        <v>375000</v>
      </c>
    </row>
    <row r="20" customFormat="false" ht="15" hidden="false" customHeight="false" outlineLevel="0" collapsed="false">
      <c r="A20" s="13" t="s">
        <v>30</v>
      </c>
      <c r="B20" s="16" t="n">
        <f aca="false">$B$8</f>
        <v>600000</v>
      </c>
      <c r="C20" s="16" t="n">
        <f aca="false">$B$8</f>
        <v>600000</v>
      </c>
      <c r="D20" s="16" t="n">
        <f aca="false">$B$8</f>
        <v>600000</v>
      </c>
    </row>
    <row r="21" customFormat="false" ht="15" hidden="false" customHeight="false" outlineLevel="0" collapsed="false">
      <c r="A21" s="17" t="s">
        <v>31</v>
      </c>
      <c r="B21" s="18" t="n">
        <f aca="false">SUM(B18:B20)</f>
        <v>1550000</v>
      </c>
      <c r="C21" s="18" t="n">
        <f aca="false">SUM(C18:C20)</f>
        <v>2250000</v>
      </c>
      <c r="D21" s="18" t="n">
        <f aca="false">SUM(D18:D20)</f>
        <v>2725000</v>
      </c>
    </row>
    <row r="23" customFormat="false" ht="15" hidden="false" customHeight="false" outlineLevel="0" collapsed="false">
      <c r="A23" s="13" t="s">
        <v>32</v>
      </c>
      <c r="B23" s="14" t="n">
        <v>0</v>
      </c>
      <c r="C23" s="14" t="n">
        <v>15</v>
      </c>
      <c r="D23" s="14" t="n">
        <v>30</v>
      </c>
      <c r="F23" s="7" t="s">
        <v>33</v>
      </c>
    </row>
    <row r="24" customFormat="false" ht="15" hidden="false" customHeight="false" outlineLevel="0" collapsed="false">
      <c r="A24" s="13" t="s">
        <v>34</v>
      </c>
      <c r="B24" s="14" t="n">
        <v>5</v>
      </c>
      <c r="C24" s="14" t="n">
        <v>12</v>
      </c>
      <c r="D24" s="14" t="n">
        <v>20</v>
      </c>
    </row>
    <row r="25" customFormat="false" ht="15" hidden="false" customHeight="false" outlineLevel="0" collapsed="false">
      <c r="A25" s="13" t="s">
        <v>35</v>
      </c>
      <c r="B25" s="19" t="n">
        <v>0</v>
      </c>
      <c r="C25" s="19" t="n">
        <v>0</v>
      </c>
      <c r="D25" s="19" t="n">
        <v>50000</v>
      </c>
      <c r="F25" s="7" t="s">
        <v>36</v>
      </c>
    </row>
    <row r="26" customFormat="false" ht="15" hidden="false" customHeight="false" outlineLevel="0" collapsed="false">
      <c r="A26" s="13" t="s">
        <v>37</v>
      </c>
      <c r="B26" s="16" t="n">
        <f aca="false">B23*$B$9</f>
        <v>0</v>
      </c>
      <c r="C26" s="16" t="n">
        <f aca="false">C23*$B$9</f>
        <v>450000</v>
      </c>
      <c r="D26" s="16" t="n">
        <f aca="false">D23*$B$9</f>
        <v>900000</v>
      </c>
    </row>
    <row r="27" customFormat="false" ht="15" hidden="false" customHeight="false" outlineLevel="0" collapsed="false">
      <c r="A27" s="13" t="s">
        <v>38</v>
      </c>
      <c r="B27" s="16" t="n">
        <f aca="false">B24*$B$10</f>
        <v>75000</v>
      </c>
      <c r="C27" s="16" t="n">
        <f aca="false">C24*$B$10</f>
        <v>180000</v>
      </c>
      <c r="D27" s="16" t="n">
        <f aca="false">D24*$B$10</f>
        <v>300000</v>
      </c>
    </row>
    <row r="28" customFormat="false" ht="15" hidden="false" customHeight="false" outlineLevel="0" collapsed="false">
      <c r="A28" s="13" t="s">
        <v>39</v>
      </c>
      <c r="B28" s="16" t="n">
        <f aca="false">B25</f>
        <v>0</v>
      </c>
      <c r="C28" s="16" t="n">
        <f aca="false">C25</f>
        <v>0</v>
      </c>
      <c r="D28" s="16" t="n">
        <f aca="false">D25</f>
        <v>50000</v>
      </c>
    </row>
    <row r="29" customFormat="false" ht="15" hidden="false" customHeight="false" outlineLevel="0" collapsed="false">
      <c r="A29" s="17" t="s">
        <v>40</v>
      </c>
      <c r="B29" s="18" t="n">
        <f aca="false">SUM(B26:B28)</f>
        <v>75000</v>
      </c>
      <c r="C29" s="18" t="n">
        <f aca="false">SUM(C26:C28)</f>
        <v>630000</v>
      </c>
      <c r="D29" s="18" t="n">
        <f aca="false">SUM(D26:D28)</f>
        <v>1250000</v>
      </c>
    </row>
    <row r="30" customFormat="false" ht="15" hidden="false" customHeight="false" outlineLevel="0" collapsed="false">
      <c r="A30" s="20" t="s">
        <v>41</v>
      </c>
      <c r="B30" s="21" t="n">
        <f aca="false">B21-B29</f>
        <v>1475000</v>
      </c>
      <c r="C30" s="21" t="n">
        <f aca="false">C21-C29</f>
        <v>1620000</v>
      </c>
      <c r="D30" s="21" t="n">
        <f aca="false">D21-D29</f>
        <v>1475000</v>
      </c>
    </row>
    <row r="31" customFormat="false" ht="15" hidden="false" customHeight="false" outlineLevel="0" collapsed="false">
      <c r="A31" s="13" t="s">
        <v>42</v>
      </c>
      <c r="B31" s="16" t="n">
        <f aca="false">B30</f>
        <v>1475000</v>
      </c>
      <c r="C31" s="16" t="n">
        <f aca="false">B31+C30</f>
        <v>3095000</v>
      </c>
      <c r="D31" s="16" t="n">
        <f aca="false">C31+D30</f>
        <v>4570000</v>
      </c>
    </row>
    <row r="32" customFormat="false" ht="15" hidden="false" customHeight="false" outlineLevel="0" collapsed="false">
      <c r="A32" s="13" t="s">
        <v>43</v>
      </c>
      <c r="B32" s="22" t="n">
        <f aca="false">B29/B21</f>
        <v>0.0483870967741936</v>
      </c>
      <c r="C32" s="22" t="n">
        <f aca="false">C29/C21</f>
        <v>0.28</v>
      </c>
      <c r="D32" s="22" t="n">
        <f aca="false">D29/D21</f>
        <v>0.458715596330275</v>
      </c>
    </row>
    <row r="34" customFormat="false" ht="15" hidden="false" customHeight="false" outlineLevel="0" collapsed="false">
      <c r="A34" s="3" t="s">
        <v>44</v>
      </c>
      <c r="B34" s="4"/>
      <c r="C34" s="4"/>
      <c r="D34" s="4"/>
      <c r="E34" s="4"/>
      <c r="F34" s="4"/>
    </row>
    <row r="35" customFormat="false" ht="15" hidden="false" customHeight="false" outlineLevel="0" collapsed="false">
      <c r="A35" s="20" t="s">
        <v>45</v>
      </c>
      <c r="B35" s="23" t="n">
        <f aca="false">(B30+C30)*1.2</f>
        <v>3714000</v>
      </c>
      <c r="F35" s="7" t="s">
        <v>46</v>
      </c>
    </row>
    <row r="36" customFormat="false" ht="15" hidden="false" customHeight="false" outlineLevel="0" collapsed="false">
      <c r="A36" s="20" t="s">
        <v>47</v>
      </c>
      <c r="B36" s="23" t="n">
        <f aca="false">B21/B17</f>
        <v>155000</v>
      </c>
    </row>
    <row r="37" customFormat="false" ht="15" hidden="false" customHeight="false" outlineLevel="0" collapsed="false">
      <c r="A37" s="20" t="s">
        <v>48</v>
      </c>
      <c r="B37" s="24" t="n">
        <f aca="false">SUM(B16:D16)</f>
        <v>35</v>
      </c>
    </row>
    <row r="38" customFormat="false" ht="15" hidden="false" customHeight="false" outlineLevel="0" collapsed="false">
      <c r="A38" s="20" t="s">
        <v>49</v>
      </c>
      <c r="B38" s="23" t="n">
        <f aca="false">SUM(B21:D21)/SUM(B16:D16)</f>
        <v>186428.571428571</v>
      </c>
    </row>
    <row r="39" customFormat="false" ht="15" hidden="false" customHeight="false" outlineLevel="0" collapsed="false">
      <c r="A39" s="20" t="s">
        <v>50</v>
      </c>
      <c r="B39" s="25" t="n">
        <f aca="false">SUM(B16:D16)*$B$12</f>
        <v>3.5</v>
      </c>
      <c r="F39" s="7" t="s">
        <v>51</v>
      </c>
    </row>
    <row r="40" customFormat="false" ht="15" hidden="false" customHeight="false" outlineLevel="0" collapsed="false">
      <c r="A40" s="20" t="s">
        <v>52</v>
      </c>
      <c r="B40" s="24" t="n">
        <f aca="false">B39*$B$11</f>
        <v>2915.5</v>
      </c>
    </row>
    <row r="41" customFormat="false" ht="15" hidden="false" customHeight="false" outlineLevel="0" collapsed="false">
      <c r="A41" s="20" t="s">
        <v>53</v>
      </c>
      <c r="B41" s="23" t="n">
        <f aca="false">SUM(B21:D21)</f>
        <v>6525000</v>
      </c>
    </row>
    <row r="42" customFormat="false" ht="15" hidden="false" customHeight="false" outlineLevel="0" collapsed="false">
      <c r="A42" s="20" t="s">
        <v>54</v>
      </c>
      <c r="B42" s="23" t="n">
        <f aca="false">B41/B40</f>
        <v>2238.03807237181</v>
      </c>
      <c r="F42" s="7" t="s">
        <v>55</v>
      </c>
    </row>
    <row r="44" customFormat="false" ht="15" hidden="false" customHeight="false" outlineLevel="0" collapsed="false">
      <c r="A44" s="7" t="s">
        <v>56</v>
      </c>
    </row>
    <row r="45" customFormat="false" ht="15" hidden="false" customHeight="false" outlineLevel="0" collapsed="false">
      <c r="A45" s="7" t="s">
        <v>57</v>
      </c>
    </row>
  </sheetData>
  <mergeCells count="2">
    <mergeCell ref="A1:F1"/>
    <mergeCell ref="A2:F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2026-10-12T19:42:46Z</dcterms:created>
  <dc:creator>openpyxl</dc:creator>
  <dc:description/>
  <dc:language>en-US</dc:language>
  <cp:lastModifiedBy/>
  <dcterms:modified xsi:type="dcterms:W3CDTF">2026-10-12T19:42:46Z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